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nsulting Pathway\Coaching\2. Resources\"/>
    </mc:Choice>
  </mc:AlternateContent>
  <xr:revisionPtr revIDLastSave="0" documentId="13_ncr:1_{2E9278E7-9562-4925-B53B-8856821F7D03}" xr6:coauthVersionLast="47" xr6:coauthVersionMax="47" xr10:uidLastSave="{00000000-0000-0000-0000-000000000000}"/>
  <bookViews>
    <workbookView xWindow="28680" yWindow="75" windowWidth="29040" windowHeight="16440" xr2:uid="{D1DB8DDA-BFEE-4AC1-8A7E-DF37E681CA31}"/>
  </bookViews>
  <sheets>
    <sheet name="PSF Value Estim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10" i="3"/>
  <c r="C12" i="3"/>
  <c r="C14" i="3"/>
  <c r="C16" i="3"/>
  <c r="C18" i="3"/>
  <c r="C20" i="3"/>
  <c r="C22" i="3"/>
  <c r="C24" i="3"/>
  <c r="C26" i="3" l="1"/>
  <c r="C28" i="3" s="1"/>
</calcChain>
</file>

<file path=xl/sharedStrings.xml><?xml version="1.0" encoding="utf-8"?>
<sst xmlns="http://schemas.openxmlformats.org/spreadsheetml/2006/main" count="35" uniqueCount="33">
  <si>
    <t>Questions</t>
  </si>
  <si>
    <t>Revenue Growth</t>
  </si>
  <si>
    <t>What is your annual revenue growth rate expressed as a percentage?</t>
  </si>
  <si>
    <t>Profit Margin</t>
  </si>
  <si>
    <t xml:space="preserve">What is your annual pre-tax profit margin expressed as a percentage? </t>
  </si>
  <si>
    <t>Recurring Revenue</t>
  </si>
  <si>
    <t>What percentage of your annual revenue is recurring?</t>
  </si>
  <si>
    <t>Client Concentration</t>
  </si>
  <si>
    <t>Client Tenure</t>
  </si>
  <si>
    <t>Employee Tenure</t>
  </si>
  <si>
    <t>Founder/CEO Dependency</t>
  </si>
  <si>
    <t>Age of Founder/CEO</t>
  </si>
  <si>
    <t>What is the age of the Founder/CEO?</t>
  </si>
  <si>
    <t xml:space="preserve">EBITDA (Pre-Tax Profit) </t>
  </si>
  <si>
    <t>Estimated Firm Value</t>
  </si>
  <si>
    <t>Does the founder deliver work?</t>
  </si>
  <si>
    <t>Please enter your annual pre-tax profit (EBITDA) expressed in total dollars.</t>
  </si>
  <si>
    <t>On average, how long do your clients stay with you expressed in years?</t>
  </si>
  <si>
    <t>What is the average length employees stay with your firm expressed in years?</t>
  </si>
  <si>
    <t>Does the founder sell work?</t>
  </si>
  <si>
    <t>What percentage of your revenue comes from your top 5 clients?</t>
  </si>
  <si>
    <t>Input Here ↓</t>
  </si>
  <si>
    <t>Yes</t>
  </si>
  <si>
    <t>So, if the EBITDA is over 10,000,000 the multiple is *12</t>
  </si>
  <si>
    <t>A growth rate of over 30% adds another 1x</t>
  </si>
  <si>
    <t>An EBITDA of over 30% means a multiple of 1x</t>
  </si>
  <si>
    <t>More than 75% recurring revenue means a multiple of 1x</t>
  </si>
  <si>
    <t>If founder is delivering then minus one multiple. If foudner is not then + one multiple</t>
  </si>
  <si>
    <t>If founder sells that remove one multiple. If foudner doesn't then add one.</t>
  </si>
  <si>
    <t>If employees stay for an average of three years or more, add one multiple.</t>
  </si>
  <si>
    <t>If more than 30% of revenue comes from your top 5 clients, reduce multiple by 1</t>
  </si>
  <si>
    <t>If your clients stay with you for two or more years add a multiple</t>
  </si>
  <si>
    <t xml:space="preserve">what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</si>
</sst>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Regular"/>
    </font>
    <font>
      <sz val="28"/>
      <color theme="1"/>
      <name val="Montserrat Regular"/>
    </font>
    <font>
      <b/>
      <sz val="32"/>
      <color rgb="FF00316F"/>
      <name val="Montserrat Regular"/>
    </font>
    <font>
      <b/>
      <sz val="14"/>
      <color theme="0"/>
      <name val="Montserrat Regular"/>
    </font>
    <font>
      <b/>
      <sz val="14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316F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2" fillId="2" borderId="1" xfId="1" applyNumberFormat="1" applyFont="1" applyFill="1" applyBorder="1" applyAlignment="1">
      <alignment wrapText="1"/>
    </xf>
    <xf numFmtId="9" fontId="2" fillId="0" borderId="1" xfId="2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165" fontId="6" fillId="4" borderId="1" xfId="1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1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1351935</xdr:colOff>
      <xdr:row>2</xdr:row>
      <xdr:rowOff>2</xdr:rowOff>
    </xdr:from>
    <xdr:to>
      <xdr:col>3</xdr:col>
      <xdr:colOff>0</xdr:colOff>
      <xdr:row>4</xdr:row>
      <xdr:rowOff>68282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0B95F4-8D4E-36E3-2E4E-CA94BB1D2902}"/>
            </a:ext>
          </a:extLst>
        </xdr:cNvPr>
        <xdr:cNvSpPr txBox="1"/>
      </xdr:nvSpPr>
      <xdr:spPr>
        <a:xfrm>
          <a:off x="1351935" y="436991"/>
          <a:ext cx="6650431" cy="505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rgbClr val="00316F"/>
              </a:solidFill>
              <a:latin typeface="Montserrat" pitchFamily="2" charset="77"/>
            </a:rPr>
            <a:t>Firm Value Estimator Tool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6E95-43E8-4294-A09F-7454B3708301}">
  <dimension ref="A1:D29"/>
  <sheetViews>
    <sheetView showGridLines="0" tabSelected="1" topLeftCell="B1" zoomScaleNormal="100" workbookViewId="0">
      <selection activeCell="C8" sqref="C8"/>
    </sheetView>
  </sheetViews>
  <sheetFormatPr defaultColWidth="8.81640625" defaultRowHeight="17.25" customHeight="1"/>
  <cols>
    <col min="1" max="1" width="2.81640625" hidden="1" customWidth="1"/>
    <col min="2" max="2" width="85.81640625" customWidth="1"/>
    <col min="3" max="3" width="22.1796875" customWidth="1"/>
    <col min="4" max="4" width="92.26953125" style="16" customWidth="1"/>
  </cols>
  <sheetData>
    <row r="1" spans="1:4" ht="17.25" customHeight="1">
      <c r="D1" s="16" t="s">
        <v>32</v>
      </c>
    </row>
    <row r="2" spans="1:4" ht="17.25" customHeight="1">
      <c r="B2" s="3"/>
    </row>
    <row r="3" spans="1:4" ht="17.25" customHeight="1">
      <c r="B3" s="13"/>
    </row>
    <row r="4" spans="1:4" ht="17.25" customHeight="1">
      <c r="B4" s="13"/>
    </row>
    <row r="5" spans="1:4" ht="17" customHeight="1"/>
    <row r="6" spans="1:4" ht="24" customHeight="1">
      <c r="B6" s="14" t="s">
        <v>0</v>
      </c>
      <c r="C6" s="15" t="s">
        <v>21</v>
      </c>
    </row>
    <row r="7" spans="1:4" s="1" customFormat="1" ht="18.5" customHeight="1">
      <c r="A7" s="1" t="s">
        <v>13</v>
      </c>
      <c r="B7" s="4" t="s">
        <v>16</v>
      </c>
      <c r="C7" s="5">
        <v>5000000</v>
      </c>
      <c r="D7" s="17"/>
    </row>
    <row r="8" spans="1:4" s="1" customFormat="1" ht="18.5" customHeight="1">
      <c r="B8" s="4"/>
      <c r="C8" s="6">
        <f>IF(C7&gt;10000000,C7*12,
IF(C7&gt;5000000,C7*10,
IF(C7&gt;3000000,C7*8,
IF(C7&lt;=3000000,C7*5,0))))</f>
        <v>40000000</v>
      </c>
      <c r="D8" s="17" t="s">
        <v>23</v>
      </c>
    </row>
    <row r="9" spans="1:4" s="1" customFormat="1" ht="18.5" customHeight="1">
      <c r="A9" s="1" t="s">
        <v>1</v>
      </c>
      <c r="B9" s="4" t="s">
        <v>2</v>
      </c>
      <c r="C9" s="7">
        <v>0.35</v>
      </c>
      <c r="D9" s="17"/>
    </row>
    <row r="10" spans="1:4" s="1" customFormat="1" ht="18.5" customHeight="1">
      <c r="B10" s="4"/>
      <c r="C10" s="6">
        <f>IF(C9&gt;30%,C7*1,
IF(C9&lt;=30%,C7*0))</f>
        <v>5000000</v>
      </c>
      <c r="D10" s="17" t="s">
        <v>24</v>
      </c>
    </row>
    <row r="11" spans="1:4" s="1" customFormat="1" ht="18.5" customHeight="1">
      <c r="A11" s="1" t="s">
        <v>3</v>
      </c>
      <c r="B11" s="4" t="s">
        <v>4</v>
      </c>
      <c r="C11" s="7">
        <v>0.25</v>
      </c>
      <c r="D11" s="17"/>
    </row>
    <row r="12" spans="1:4" s="1" customFormat="1" ht="18.5" customHeight="1">
      <c r="B12" s="4"/>
      <c r="C12" s="6">
        <f>IF(C11&gt;30%,C7*1,
IF(C11&gt;10%,C7*0,
IF(C11&lt;=10%,C7*-1)))</f>
        <v>0</v>
      </c>
      <c r="D12" s="17" t="s">
        <v>25</v>
      </c>
    </row>
    <row r="13" spans="1:4" s="1" customFormat="1" ht="18.5" customHeight="1">
      <c r="A13" s="1" t="s">
        <v>5</v>
      </c>
      <c r="B13" s="4" t="s">
        <v>6</v>
      </c>
      <c r="C13" s="7">
        <v>0</v>
      </c>
      <c r="D13" s="17"/>
    </row>
    <row r="14" spans="1:4" s="1" customFormat="1" ht="18.5" customHeight="1">
      <c r="B14" s="4"/>
      <c r="C14" s="6">
        <f>IF(C13&gt;75%,C7*1,
IF(C13&lt;=75%,C7*0))</f>
        <v>0</v>
      </c>
      <c r="D14" s="17" t="s">
        <v>26</v>
      </c>
    </row>
    <row r="15" spans="1:4" s="1" customFormat="1" ht="18.5" customHeight="1">
      <c r="A15" s="1" t="s">
        <v>7</v>
      </c>
      <c r="B15" s="4" t="s">
        <v>20</v>
      </c>
      <c r="C15" s="7">
        <v>0.5</v>
      </c>
      <c r="D15" s="17"/>
    </row>
    <row r="16" spans="1:4" s="1" customFormat="1" ht="18.5" customHeight="1">
      <c r="B16" s="4"/>
      <c r="C16" s="6">
        <f>IF(C15&gt;30%,C7*-1,
IF(C15&lt;=30%,C7*0))</f>
        <v>-5000000</v>
      </c>
      <c r="D16" s="17" t="s">
        <v>30</v>
      </c>
    </row>
    <row r="17" spans="1:4" s="1" customFormat="1" ht="18.5" customHeight="1">
      <c r="A17" s="1" t="s">
        <v>8</v>
      </c>
      <c r="B17" s="4" t="s">
        <v>17</v>
      </c>
      <c r="C17" s="4">
        <v>1</v>
      </c>
      <c r="D17" s="17"/>
    </row>
    <row r="18" spans="1:4" s="1" customFormat="1" ht="18.5" customHeight="1">
      <c r="B18" s="4"/>
      <c r="C18" s="6">
        <f>IF(C17&gt;1,C7*1,
IF(C17&lt;=1,C7*0))</f>
        <v>0</v>
      </c>
      <c r="D18" s="17" t="s">
        <v>31</v>
      </c>
    </row>
    <row r="19" spans="1:4" s="1" customFormat="1" ht="18.5" customHeight="1">
      <c r="A19" s="1" t="s">
        <v>9</v>
      </c>
      <c r="B19" s="4" t="s">
        <v>18</v>
      </c>
      <c r="C19" s="4">
        <v>7</v>
      </c>
      <c r="D19" s="17"/>
    </row>
    <row r="20" spans="1:4" s="1" customFormat="1" ht="18.5" customHeight="1">
      <c r="B20" s="4"/>
      <c r="C20" s="6">
        <f>IF(C19&gt;3,C7*1,
IF(C19&gt;1,C7*0,
IF(C19&lt;=1,C7*-1)))</f>
        <v>5000000</v>
      </c>
      <c r="D20" s="17" t="s">
        <v>29</v>
      </c>
    </row>
    <row r="21" spans="1:4" s="1" customFormat="1" ht="18.5" customHeight="1">
      <c r="A21" s="1" t="s">
        <v>10</v>
      </c>
      <c r="B21" s="4" t="s">
        <v>19</v>
      </c>
      <c r="C21" s="8" t="s">
        <v>22</v>
      </c>
      <c r="D21" s="17"/>
    </row>
    <row r="22" spans="1:4" s="1" customFormat="1" ht="18.5" customHeight="1">
      <c r="B22" s="4"/>
      <c r="C22" s="9">
        <f>IF(C21="Yes",-1*C7,1*C7)</f>
        <v>-5000000</v>
      </c>
      <c r="D22" s="17" t="s">
        <v>28</v>
      </c>
    </row>
    <row r="23" spans="1:4" s="1" customFormat="1" ht="18.5" customHeight="1">
      <c r="A23" s="1" t="s">
        <v>10</v>
      </c>
      <c r="B23" s="4" t="s">
        <v>15</v>
      </c>
      <c r="C23" s="8" t="s">
        <v>22</v>
      </c>
      <c r="D23" s="17"/>
    </row>
    <row r="24" spans="1:4" s="1" customFormat="1" ht="27.5" customHeight="1">
      <c r="B24" s="4"/>
      <c r="C24" s="9">
        <f>IF(C23="Yes",-1*C7,1*C7)</f>
        <v>-5000000</v>
      </c>
      <c r="D24" s="17" t="s">
        <v>27</v>
      </c>
    </row>
    <row r="25" spans="1:4" s="1" customFormat="1" ht="27.5" customHeight="1">
      <c r="A25" s="1" t="s">
        <v>11</v>
      </c>
      <c r="B25" s="4" t="s">
        <v>12</v>
      </c>
      <c r="C25" s="4">
        <v>55</v>
      </c>
      <c r="D25" s="17"/>
    </row>
    <row r="26" spans="1:4" s="1" customFormat="1" ht="27.5" customHeight="1">
      <c r="B26" s="4"/>
      <c r="C26" s="6">
        <f>IF(C25&gt;55,C7*-1,
IF(C25&gt;40,C7*0,
IF(C25&lt;=40,C7*1)))</f>
        <v>0</v>
      </c>
      <c r="D26" s="18"/>
    </row>
    <row r="27" spans="1:4" ht="27.5" customHeight="1">
      <c r="B27" s="10"/>
      <c r="C27" s="10"/>
    </row>
    <row r="28" spans="1:4" ht="27.5" customHeight="1">
      <c r="B28" s="11" t="s">
        <v>14</v>
      </c>
      <c r="C28" s="12">
        <f>C8+C10+C12+C14+C16+C18+C20+C22+C24+C26</f>
        <v>35000000</v>
      </c>
    </row>
    <row r="29" spans="1:4" ht="17.25" customHeight="1">
      <c r="B29" s="2"/>
      <c r="C29" s="2"/>
    </row>
  </sheetData>
  <dataValidations count="1">
    <dataValidation type="list" showInputMessage="1" showErrorMessage="1" promptTitle="Does the founder deliver work?" sqref="C21 C23" xr:uid="{E970503C-CBDD-4650-85BB-A19129C871F6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PSF Value Estimator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Klaumann</dc:creator>
  <cp:lastModifiedBy>Joseph O'Mahoney</cp:lastModifiedBy>
  <dcterms:created xsi:type="dcterms:W3CDTF">2022-10-18T13:12:19Z</dcterms:created>
  <dcterms:modified xsi:type="dcterms:W3CDTF">2024-03-22T11:10:34Z</dcterms:modified>
</cp:coreProperties>
</file>